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craigshur/Dropbox (Shur-Sales Ind)/Shur-Sales Ind Team Folder/PRICE LISTS/Rusoh Fire Extinguishers/"/>
    </mc:Choice>
  </mc:AlternateContent>
  <xr:revisionPtr revIDLastSave="0" documentId="13_ncr:1_{90554159-3FEB-5946-9780-9296D67DCA6E}" xr6:coauthVersionLast="45" xr6:coauthVersionMax="45" xr10:uidLastSave="{00000000-0000-0000-0000-000000000000}"/>
  <bookViews>
    <workbookView xWindow="0" yWindow="460" windowWidth="19200" windowHeight="11460" xr2:uid="{00000000-000D-0000-FFFF-FFFF00000000}"/>
  </bookViews>
  <sheets>
    <sheet name="5-pound ABC" sheetId="1" r:id="rId1"/>
    <sheet name="5-pound BC" sheetId="2" r:id="rId2"/>
    <sheet name="Chart1" sheetId="3" r:id="rId3"/>
  </sheets>
  <definedNames>
    <definedName name="_xlnm.Print_Area" localSheetId="0">'5-pound ABC'!$A$1:$E$45</definedName>
    <definedName name="_xlnm.Print_Area" localSheetId="1">'5-pound BC'!$A$1:$E$45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B25" i="2" l="1"/>
  <c r="G4" i="2"/>
  <c r="G5" i="2" s="1"/>
  <c r="G6" i="2" s="1"/>
  <c r="G7" i="2" s="1"/>
  <c r="G8" i="2" s="1"/>
  <c r="G9" i="2" s="1"/>
  <c r="G10" i="2" s="1"/>
  <c r="G11" i="2" s="1"/>
  <c r="G12" i="2" s="1"/>
  <c r="G13" i="2" s="1"/>
  <c r="G14" i="2" s="1"/>
  <c r="H3" i="2"/>
  <c r="H4" i="2" l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D25" i="2" s="1"/>
  <c r="D27" i="2" s="1"/>
  <c r="D29" i="2" s="1"/>
  <c r="H3" i="1"/>
  <c r="H4" i="1" s="1"/>
  <c r="H5" i="1" s="1"/>
  <c r="H6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B25" i="1"/>
  <c r="H7" i="1" l="1"/>
  <c r="H8" i="1" s="1"/>
  <c r="H9" i="1" s="1"/>
  <c r="H10" i="1" s="1"/>
  <c r="H11" i="1" s="1"/>
  <c r="H12" i="1" s="1"/>
  <c r="H13" i="1" s="1"/>
  <c r="H14" i="1" s="1"/>
  <c r="D25" i="1" s="1"/>
  <c r="D27" i="1" s="1"/>
  <c r="D29" i="1" s="1"/>
</calcChain>
</file>

<file path=xl/sharedStrings.xml><?xml version="1.0" encoding="utf-8"?>
<sst xmlns="http://schemas.openxmlformats.org/spreadsheetml/2006/main" count="52" uniqueCount="26">
  <si>
    <t>Annual Service/Inspection Cost</t>
  </si>
  <si>
    <t>6 Year Teardown</t>
  </si>
  <si>
    <t>Hydrotesting Charge (12 yr)</t>
  </si>
  <si>
    <t>Yearly Parts Upcharges</t>
  </si>
  <si>
    <t>Total Units</t>
  </si>
  <si>
    <t>Competitive Unit Price</t>
  </si>
  <si>
    <t>Eliminator Unit Price</t>
  </si>
  <si>
    <t>12 Year Cost Savings</t>
  </si>
  <si>
    <t>Monthly Inspection Cost</t>
  </si>
  <si>
    <t>Per Unit Savings</t>
  </si>
  <si>
    <t>Rusoh</t>
  </si>
  <si>
    <t>Competition</t>
  </si>
  <si>
    <t>12 year total cost</t>
  </si>
  <si>
    <t>Year</t>
  </si>
  <si>
    <t>FIRE EXTINGUISHER COST SAVINGS CALCULATOR</t>
  </si>
  <si>
    <r>
      <t xml:space="preserve">Enter data into </t>
    </r>
    <r>
      <rPr>
        <b/>
        <sz val="11"/>
        <rFont val="Arial"/>
        <family val="2"/>
      </rPr>
      <t>green shaded</t>
    </r>
    <r>
      <rPr>
        <sz val="11"/>
        <rFont val="Arial"/>
        <family val="2"/>
      </rPr>
      <t xml:space="preserve"> cells only</t>
    </r>
  </si>
  <si>
    <t xml:space="preserve">  *Soft Costs can include labor, time escorting service company, misc materials, etc.</t>
  </si>
  <si>
    <t>5-pound 40-B:C unit (potassium bicarbonate)</t>
  </si>
  <si>
    <t>5-pound 3-A:40-B:C unit (monoammonium phosphate)</t>
  </si>
  <si>
    <t>Service Fee per Location</t>
  </si>
  <si>
    <t>Traditional - Per Unit Costs</t>
  </si>
  <si>
    <t>Eliminator - Per Unit Costs</t>
  </si>
  <si>
    <t>All prices and costs are per unit. Please enter number of  your extinguishers in B11</t>
  </si>
  <si>
    <t>Yearly Soft Costs per Location</t>
  </si>
  <si>
    <t>(number of locations)</t>
  </si>
  <si>
    <t>You can enter soft costs (per year) in optional cell D21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</si>
</sst>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/>
    <xf numFmtId="0" fontId="0" fillId="0" borderId="3" xfId="0" applyFill="1" applyBorder="1" applyProtection="1"/>
    <xf numFmtId="0" fontId="0" fillId="0" borderId="0" xfId="0" applyFill="1" applyBorder="1" applyProtection="1"/>
    <xf numFmtId="0" fontId="0" fillId="0" borderId="4" xfId="0" applyFill="1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4" fillId="0" borderId="3" xfId="0" applyFont="1" applyFill="1" applyBorder="1" applyProtection="1"/>
    <xf numFmtId="0" fontId="5" fillId="0" borderId="3" xfId="0" applyFont="1" applyFill="1" applyBorder="1" applyProtection="1"/>
    <xf numFmtId="1" fontId="2" fillId="2" borderId="6" xfId="1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/>
    <xf numFmtId="0" fontId="0" fillId="0" borderId="3" xfId="0" applyFont="1" applyFill="1" applyBorder="1" applyProtection="1"/>
    <xf numFmtId="0" fontId="6" fillId="0" borderId="3" xfId="0" applyFont="1" applyFill="1" applyBorder="1" applyProtection="1"/>
    <xf numFmtId="44" fontId="1" fillId="2" borderId="11" xfId="1" applyFill="1" applyBorder="1" applyProtection="1">
      <protection locked="0"/>
    </xf>
    <xf numFmtId="44" fontId="1" fillId="2" borderId="10" xfId="1" applyFill="1" applyBorder="1" applyProtection="1">
      <protection locked="0"/>
    </xf>
    <xf numFmtId="0" fontId="10" fillId="0" borderId="0" xfId="0" applyFont="1" applyFill="1" applyBorder="1" applyProtection="1"/>
    <xf numFmtId="0" fontId="8" fillId="0" borderId="0" xfId="0" applyFont="1" applyFill="1" applyBorder="1" applyProtection="1"/>
    <xf numFmtId="0" fontId="3" fillId="0" borderId="5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44" fontId="2" fillId="0" borderId="4" xfId="1" applyFont="1" applyFill="1" applyBorder="1" applyProtection="1"/>
    <xf numFmtId="44" fontId="1" fillId="0" borderId="4" xfId="1" applyFill="1" applyBorder="1" applyProtection="1"/>
    <xf numFmtId="0" fontId="2" fillId="0" borderId="3" xfId="0" applyFont="1" applyBorder="1" applyProtection="1"/>
    <xf numFmtId="44" fontId="2" fillId="0" borderId="9" xfId="0" applyNumberFormat="1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12" fillId="0" borderId="0" xfId="0" applyFont="1" applyFill="1" applyBorder="1" applyProtection="1"/>
    <xf numFmtId="0" fontId="12" fillId="0" borderId="0" xfId="0" applyFont="1" applyBorder="1" applyProtection="1"/>
    <xf numFmtId="0" fontId="12" fillId="0" borderId="4" xfId="0" applyFont="1" applyBorder="1" applyProtection="1"/>
    <xf numFmtId="0" fontId="12" fillId="0" borderId="0" xfId="0" applyFont="1" applyProtection="1"/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4" fillId="0" borderId="0" xfId="0" applyFont="1" applyBorder="1" applyProtection="1"/>
    <xf numFmtId="0" fontId="8" fillId="0" borderId="0" xfId="0" applyFont="1" applyBorder="1" applyProtection="1"/>
    <xf numFmtId="0" fontId="14" fillId="0" borderId="0" xfId="0" applyFont="1" applyProtection="1"/>
    <xf numFmtId="0" fontId="14" fillId="0" borderId="0" xfId="0" applyFont="1" applyFill="1" applyBorder="1" applyProtection="1"/>
    <xf numFmtId="0" fontId="0" fillId="0" borderId="0" xfId="0" applyFill="1" applyProtection="1"/>
    <xf numFmtId="0" fontId="3" fillId="0" borderId="0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9" xfId="0" applyFill="1" applyBorder="1" applyProtection="1"/>
    <xf numFmtId="0" fontId="6" fillId="0" borderId="12" xfId="0" applyFont="1" applyFill="1" applyBorder="1" applyProtection="1"/>
    <xf numFmtId="44" fontId="2" fillId="2" borderId="10" xfId="1" applyFont="1" applyFill="1" applyBorder="1" applyProtection="1">
      <protection locked="0"/>
    </xf>
    <xf numFmtId="44" fontId="1" fillId="2" borderId="10" xfId="1" applyFont="1" applyFill="1" applyBorder="1" applyProtection="1">
      <protection locked="0"/>
    </xf>
    <xf numFmtId="44" fontId="0" fillId="3" borderId="10" xfId="0" applyNumberFormat="1" applyFill="1" applyBorder="1" applyProtection="1">
      <protection hidden="1"/>
    </xf>
    <xf numFmtId="44" fontId="0" fillId="3" borderId="10" xfId="0" applyNumberFormat="1" applyFill="1" applyBorder="1" applyProtection="1"/>
    <xf numFmtId="0" fontId="6" fillId="0" borderId="15" xfId="0" applyFont="1" applyFill="1" applyBorder="1" applyProtection="1"/>
    <xf numFmtId="44" fontId="1" fillId="2" borderId="16" xfId="1" applyFill="1" applyBorder="1" applyProtection="1">
      <protection locked="0"/>
    </xf>
    <xf numFmtId="0" fontId="6" fillId="0" borderId="3" xfId="0" applyFont="1" applyFill="1" applyBorder="1" applyAlignment="1" applyProtection="1">
      <alignment horizontal="right"/>
    </xf>
    <xf numFmtId="1" fontId="1" fillId="2" borderId="11" xfId="1" applyNumberFormat="1" applyFill="1" applyBorder="1" applyProtection="1">
      <protection locked="0"/>
    </xf>
    <xf numFmtId="44" fontId="1" fillId="0" borderId="13" xfId="1" applyFill="1" applyBorder="1" applyProtection="1"/>
    <xf numFmtId="44" fontId="1" fillId="0" borderId="14" xfId="1" applyFill="1" applyBorder="1" applyProtection="1"/>
    <xf numFmtId="0" fontId="2" fillId="4" borderId="7" xfId="0" applyFont="1" applyFill="1" applyBorder="1" applyProtection="1"/>
    <xf numFmtId="44" fontId="2" fillId="4" borderId="8" xfId="0" applyNumberFormat="1" applyFont="1" applyFill="1" applyBorder="1" applyProtection="1"/>
    <xf numFmtId="44" fontId="2" fillId="0" borderId="10" xfId="1" applyFont="1" applyFill="1" applyBorder="1" applyProtection="1">
      <protection locked="0"/>
    </xf>
    <xf numFmtId="0" fontId="16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44" fontId="16" fillId="0" borderId="0" xfId="0" applyNumberFormat="1" applyFont="1" applyBorder="1" applyProtection="1"/>
    <xf numFmtId="0" fontId="17" fillId="0" borderId="0" xfId="0" applyFont="1" applyBorder="1" applyProtection="1"/>
    <xf numFmtId="44" fontId="17" fillId="0" borderId="0" xfId="0" applyNumberFormat="1" applyFont="1" applyBorder="1" applyProtection="1"/>
    <xf numFmtId="0" fontId="16" fillId="0" borderId="0" xfId="0" applyFont="1" applyProtection="1"/>
    <xf numFmtId="0" fontId="16" fillId="0" borderId="0" xfId="0" applyFont="1" applyFill="1" applyProtection="1"/>
    <xf numFmtId="0" fontId="16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Rusoh Savings Calculator</a:t>
            </a:r>
            <a:r>
              <a:rPr lang="en-US" baseline="0"/>
              <a:t> Per Unit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'5-pound ABC'!$G$2</c:f>
              <c:strCache>
                <c:ptCount val="1"/>
                <c:pt idx="0">
                  <c:v>Rusoh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'5-pound ABC'!$F$3:$F$14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'5-pound ABC'!$G$3:$G$14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49-417A-8702-C42CAFB5293F}"/>
            </c:ext>
          </c:extLst>
        </c:ser>
        <c:ser>
          <c:idx val="1"/>
          <c:order val="1"/>
          <c:tx>
            <c:strRef>
              <c:f>'5-pound ABC'!$H$2</c:f>
              <c:strCache>
                <c:ptCount val="1"/>
                <c:pt idx="0">
                  <c:v>Competition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'5-pound ABC'!$F$3:$F$14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'5-pound ABC'!$H$3:$H$14</c:f>
              <c:numCache>
                <c:formatCode>_("$"* #,##0.00_);_("$"* \(#,##0.00\);_("$"* "-"??_);_(@_)</c:formatCode>
                <c:ptCount val="12"/>
                <c:pt idx="0">
                  <c:v>82</c:v>
                </c:pt>
                <c:pt idx="1">
                  <c:v>127</c:v>
                </c:pt>
                <c:pt idx="2">
                  <c:v>172</c:v>
                </c:pt>
                <c:pt idx="3">
                  <c:v>217</c:v>
                </c:pt>
                <c:pt idx="4">
                  <c:v>262</c:v>
                </c:pt>
                <c:pt idx="5">
                  <c:v>345</c:v>
                </c:pt>
                <c:pt idx="6">
                  <c:v>390</c:v>
                </c:pt>
                <c:pt idx="7">
                  <c:v>435</c:v>
                </c:pt>
                <c:pt idx="8">
                  <c:v>480</c:v>
                </c:pt>
                <c:pt idx="9">
                  <c:v>525</c:v>
                </c:pt>
                <c:pt idx="10">
                  <c:v>570</c:v>
                </c:pt>
                <c:pt idx="11">
                  <c:v>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9-417A-8702-C42CAFB52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634328"/>
        <c:axId val="605640888"/>
      </c:lineChart>
      <c:catAx>
        <c:axId val="60563432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640888"/>
        <c:crosses val="autoZero"/>
        <c:auto val="1"/>
        <c:lblAlgn val="ctr"/>
        <c:lblOffset val="100"/>
        <c:noMultiLvlLbl val="0"/>
      </c:catAx>
      <c:valAx>
        <c:axId val="6056408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6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Rusoh Savings Calculator</a:t>
            </a:r>
            <a:r>
              <a:rPr lang="en-US" baseline="0"/>
              <a:t> Per Unit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'5-pound BC'!$G$2</c:f>
              <c:strCache>
                <c:ptCount val="1"/>
                <c:pt idx="0">
                  <c:v>Rusoh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'5-pound BC'!$F$3:$F$14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'5-pound BC'!$G$3:$G$14</c:f>
              <c:numCache>
                <c:formatCode>_("$"* #,##0.00_);_("$"* \(#,##0.00\);_("$"* "-"??_);_(@_)</c:formatCode>
                <c:ptCount val="12"/>
                <c:pt idx="0">
                  <c:v>156</c:v>
                </c:pt>
                <c:pt idx="1">
                  <c:v>156</c:v>
                </c:pt>
                <c:pt idx="2">
                  <c:v>156</c:v>
                </c:pt>
                <c:pt idx="3">
                  <c:v>156</c:v>
                </c:pt>
                <c:pt idx="4">
                  <c:v>156</c:v>
                </c:pt>
                <c:pt idx="5">
                  <c:v>156</c:v>
                </c:pt>
                <c:pt idx="6">
                  <c:v>156</c:v>
                </c:pt>
                <c:pt idx="7">
                  <c:v>156</c:v>
                </c:pt>
                <c:pt idx="8">
                  <c:v>156</c:v>
                </c:pt>
                <c:pt idx="9">
                  <c:v>156</c:v>
                </c:pt>
                <c:pt idx="10">
                  <c:v>156</c:v>
                </c:pt>
                <c:pt idx="11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8F-4B7C-BCB7-45FA9CAF30CD}"/>
            </c:ext>
          </c:extLst>
        </c:ser>
        <c:ser>
          <c:idx val="1"/>
          <c:order val="1"/>
          <c:tx>
            <c:strRef>
              <c:f>'5-pound BC'!$H$2</c:f>
              <c:strCache>
                <c:ptCount val="1"/>
                <c:pt idx="0">
                  <c:v>Competition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'5-pound BC'!$F$3:$F$14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'5-pound BC'!$H$3:$H$14</c:f>
              <c:numCache>
                <c:formatCode>_("$"* #,##0.00_);_("$"* \(#,##0.00\);_("$"* "-"??_);_(@_)</c:formatCode>
                <c:ptCount val="12"/>
                <c:pt idx="0">
                  <c:v>108</c:v>
                </c:pt>
                <c:pt idx="1">
                  <c:v>218</c:v>
                </c:pt>
                <c:pt idx="2">
                  <c:v>328</c:v>
                </c:pt>
                <c:pt idx="3">
                  <c:v>438</c:v>
                </c:pt>
                <c:pt idx="4">
                  <c:v>548</c:v>
                </c:pt>
                <c:pt idx="5">
                  <c:v>706</c:v>
                </c:pt>
                <c:pt idx="6">
                  <c:v>816</c:v>
                </c:pt>
                <c:pt idx="7">
                  <c:v>926</c:v>
                </c:pt>
                <c:pt idx="8">
                  <c:v>1036</c:v>
                </c:pt>
                <c:pt idx="9">
                  <c:v>1146</c:v>
                </c:pt>
                <c:pt idx="10">
                  <c:v>1256</c:v>
                </c:pt>
                <c:pt idx="11">
                  <c:v>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8F-4B7C-BCB7-45FA9CAF3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163512"/>
        <c:axId val="510163840"/>
      </c:lineChart>
      <c:catAx>
        <c:axId val="5101635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163840"/>
        <c:crosses val="autoZero"/>
        <c:auto val="1"/>
        <c:lblAlgn val="ctr"/>
        <c:lblOffset val="100"/>
        <c:noMultiLvlLbl val="0"/>
      </c:catAx>
      <c:valAx>
        <c:axId val="5101638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163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'5-pound ABC'!$C$21:$C$23</c:f>
              <c:strCache>
                <c:ptCount val="3"/>
                <c:pt idx="0">
                  <c:v>Yearly Soft Costs per Location</c:v>
                </c:pt>
                <c:pt idx="1">
                  <c:v>Service Fee per Location</c:v>
                </c:pt>
                <c:pt idx="2">
                  <c:v>(number of locations)</c:v>
                </c:pt>
              </c:strCache>
            </c:strRef>
          </c:cat>
          <c:val>
            <c:numRef>
              <c:f>'5-pound ABC'!$D$21:$D$23</c:f>
              <c:numCache>
                <c:formatCode>_("$"* #,##0.00_);_("$"* \(#,##0.00\);_("$"* "-"??_);_(@_)</c:formatCode>
                <c:ptCount val="3"/>
                <c:pt idx="0">
                  <c:v>1</c:v>
                </c:pt>
                <c:pt idx="1">
                  <c:v>10</c:v>
                </c:pt>
                <c:pt idx="2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0-4C39-B305-11FAD173D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695568"/>
        <c:axId val="420695896"/>
      </c:barChart>
      <c:catAx>
        <c:axId val="42069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695896"/>
        <c:crosses val="autoZero"/>
        <c:auto val="1"/>
        <c:lblAlgn val="ctr"/>
        <c:lblOffset val="100"/>
        <c:noMultiLvlLbl val="0"/>
      </c:catAx>
      <c:valAx>
        <c:axId val="42069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69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0</xdr:row>
      <xdr:rowOff>63501</xdr:rowOff>
    </xdr:from>
    <xdr:to>
      <xdr:col>2</xdr:col>
      <xdr:colOff>492607</xdr:colOff>
      <xdr:row>2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1" y="63501"/>
          <a:ext cx="1635606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255587</xdr:colOff>
      <xdr:row>30</xdr:row>
      <xdr:rowOff>92075</xdr:rowOff>
    </xdr:from>
    <xdr:to>
      <xdr:col>3</xdr:col>
      <xdr:colOff>619125</xdr:colOff>
      <xdr:row>43</xdr:row>
      <xdr:rowOff>174625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1980142</xdr:colOff>
      <xdr:row>0</xdr:row>
      <xdr:rowOff>50802</xdr:rowOff>
    </xdr:from>
    <xdr:to>
      <xdr:col>2</xdr:col>
      <xdr:colOff>457200</xdr:colOff>
      <xdr:row>2</xdr:row>
      <xdr:rowOff>12205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142" y="50802"/>
          <a:ext cx="1635125" cy="554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359833</xdr:colOff>
      <xdr:row>30</xdr:row>
      <xdr:rowOff>67734</xdr:rowOff>
    </xdr:from>
    <xdr:to>
      <xdr:col>3</xdr:col>
      <xdr:colOff>211666</xdr:colOff>
      <xdr:row>44</xdr:row>
      <xdr:rowOff>143934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A32" zoomScale="90" zoomScaleNormal="90" workbookViewId="0">
      <selection activeCell="B14" sqref="B14"/>
    </sheetView>
  </sheetViews>
  <sheetFormatPr baseColWidth="10" defaultColWidth="23" defaultRowHeight="15" x14ac:dyDescent="0.2"/>
  <cols>
    <col min="1" max="1" width="28.83203125" style="1" customWidth="1"/>
    <col min="2" max="2" width="17.33203125" style="1" customWidth="1"/>
    <col min="3" max="3" width="28.83203125" style="1" customWidth="1"/>
    <col min="4" max="4" width="19.1640625" style="1" customWidth="1"/>
    <col min="5" max="5" width="7.5" style="32" customWidth="1"/>
    <col min="6" max="6" width="5.6640625" style="60" customWidth="1"/>
    <col min="7" max="8" width="23" style="60" customWidth="1"/>
    <col min="9" max="9" width="23" style="34"/>
    <col min="10" max="16384" width="23" style="1"/>
  </cols>
  <sheetData>
    <row r="1" spans="1:12" s="6" customFormat="1" ht="32.25" customHeight="1" x14ac:dyDescent="0.2">
      <c r="A1" s="3"/>
      <c r="B1" s="3"/>
      <c r="C1" s="3"/>
      <c r="D1" s="3"/>
      <c r="E1" s="35"/>
      <c r="F1" s="55"/>
      <c r="G1" s="55"/>
      <c r="H1" s="55"/>
      <c r="I1" s="32"/>
      <c r="L1" s="7"/>
    </row>
    <row r="2" spans="1:12" s="6" customFormat="1" x14ac:dyDescent="0.2">
      <c r="A2" s="3"/>
      <c r="B2" s="3"/>
      <c r="C2" s="3"/>
      <c r="D2" s="3"/>
      <c r="E2" s="35"/>
      <c r="F2" s="56" t="s">
        <v>13</v>
      </c>
      <c r="G2" s="56" t="s">
        <v>10</v>
      </c>
      <c r="H2" s="56" t="s">
        <v>11</v>
      </c>
      <c r="I2" s="32"/>
      <c r="L2" s="7"/>
    </row>
    <row r="3" spans="1:12" s="6" customFormat="1" ht="20" x14ac:dyDescent="0.2">
      <c r="A3" s="63" t="s">
        <v>14</v>
      </c>
      <c r="B3" s="63"/>
      <c r="C3" s="63"/>
      <c r="D3" s="63"/>
      <c r="E3" s="35"/>
      <c r="F3" s="55">
        <v>1</v>
      </c>
      <c r="G3" s="57">
        <f>B14</f>
        <v>0</v>
      </c>
      <c r="H3" s="57">
        <f>D14+(D15*11)</f>
        <v>82</v>
      </c>
      <c r="I3" s="32"/>
      <c r="L3" s="7"/>
    </row>
    <row r="4" spans="1:12" s="6" customFormat="1" ht="20" x14ac:dyDescent="0.2">
      <c r="A4" s="64" t="s">
        <v>18</v>
      </c>
      <c r="B4" s="64"/>
      <c r="C4" s="64"/>
      <c r="D4" s="64"/>
      <c r="E4" s="31"/>
      <c r="F4" s="55">
        <v>2</v>
      </c>
      <c r="G4" s="57">
        <f t="shared" ref="G4:G14" si="0">G3</f>
        <v>0</v>
      </c>
      <c r="H4" s="57">
        <f>$H$3+($D15*11)+$D$16+$D$19+(D21*D23)+(D22*D23)</f>
        <v>127</v>
      </c>
      <c r="I4" s="32"/>
      <c r="L4" s="7"/>
    </row>
    <row r="5" spans="1:12" s="27" customFormat="1" ht="16" x14ac:dyDescent="0.2">
      <c r="A5" s="16"/>
      <c r="B5" s="3"/>
      <c r="C5" s="3"/>
      <c r="D5" s="3"/>
      <c r="E5" s="35"/>
      <c r="F5" s="58">
        <v>3</v>
      </c>
      <c r="G5" s="59">
        <f t="shared" si="0"/>
        <v>0</v>
      </c>
      <c r="H5" s="59">
        <f>H4+($D$15*11)+$D$16+$D$19+(D21*D23)+(D22*D23)</f>
        <v>172</v>
      </c>
      <c r="I5" s="33"/>
      <c r="L5" s="28"/>
    </row>
    <row r="6" spans="1:12" s="27" customFormat="1" ht="14" x14ac:dyDescent="0.15">
      <c r="A6" s="17" t="s">
        <v>15</v>
      </c>
      <c r="B6" s="26"/>
      <c r="C6" s="26"/>
      <c r="D6" s="26"/>
      <c r="E6" s="17"/>
      <c r="F6" s="58">
        <v>4</v>
      </c>
      <c r="G6" s="59">
        <f>G5</f>
        <v>0</v>
      </c>
      <c r="H6" s="59">
        <f>H5+($D$15*11)+$D$16+$D$19+(D21*D23)+(D22*D23)</f>
        <v>217</v>
      </c>
      <c r="I6" s="33"/>
      <c r="L6" s="28"/>
    </row>
    <row r="7" spans="1:12" s="29" customFormat="1" ht="14" x14ac:dyDescent="0.15">
      <c r="A7" s="17" t="s">
        <v>22</v>
      </c>
      <c r="B7" s="26"/>
      <c r="C7" s="26"/>
      <c r="D7" s="26"/>
      <c r="E7" s="17"/>
      <c r="F7" s="58">
        <v>5</v>
      </c>
      <c r="G7" s="59">
        <f>G6</f>
        <v>0</v>
      </c>
      <c r="H7" s="59">
        <f>H6+($D$15*11)+$D$16+$D$19+(D21*D23)+(D22*D23)</f>
        <v>262</v>
      </c>
      <c r="I7" s="33"/>
      <c r="J7" s="27"/>
      <c r="K7" s="27"/>
      <c r="L7" s="28"/>
    </row>
    <row r="8" spans="1:12" s="29" customFormat="1" ht="14" x14ac:dyDescent="0.15">
      <c r="A8" s="17" t="s">
        <v>25</v>
      </c>
      <c r="B8" s="26"/>
      <c r="C8" s="26"/>
      <c r="D8" s="26"/>
      <c r="E8" s="17"/>
      <c r="F8" s="58">
        <v>6</v>
      </c>
      <c r="G8" s="59">
        <f>G7</f>
        <v>0</v>
      </c>
      <c r="H8" s="59">
        <f>H7+($D$15*11)+$D$17+$D$19+(D21*D23)+(D22*D23)</f>
        <v>345</v>
      </c>
      <c r="I8" s="33"/>
      <c r="J8" s="27"/>
      <c r="K8" s="27"/>
      <c r="L8" s="28"/>
    </row>
    <row r="9" spans="1:12" x14ac:dyDescent="0.2">
      <c r="A9" s="17" t="s">
        <v>16</v>
      </c>
      <c r="B9" s="26"/>
      <c r="C9" s="26"/>
      <c r="D9" s="26"/>
      <c r="E9" s="17"/>
      <c r="F9" s="55">
        <v>7</v>
      </c>
      <c r="G9" s="57">
        <f>G8</f>
        <v>0</v>
      </c>
      <c r="H9" s="57">
        <f>H8+($D$15*11)+$D$16+$D$19+(D21*D23)+(D22*D23)</f>
        <v>390</v>
      </c>
      <c r="I9" s="32"/>
      <c r="J9" s="6"/>
      <c r="K9" s="6"/>
      <c r="L9" s="7"/>
    </row>
    <row r="10" spans="1:12" ht="16" thickBot="1" x14ac:dyDescent="0.25">
      <c r="B10" s="3"/>
      <c r="C10" s="3"/>
      <c r="D10" s="3"/>
      <c r="E10" s="35"/>
      <c r="F10" s="55">
        <v>8</v>
      </c>
      <c r="G10" s="57">
        <f t="shared" si="0"/>
        <v>0</v>
      </c>
      <c r="H10" s="57">
        <f>H9+($D$15*11)+$D$16+$D$19+(D21*D23)+(D22*D23)</f>
        <v>435</v>
      </c>
      <c r="I10" s="32"/>
      <c r="J10" s="6"/>
      <c r="K10" s="6"/>
      <c r="L10" s="7"/>
    </row>
    <row r="11" spans="1:12" ht="17" thickBot="1" x14ac:dyDescent="0.25">
      <c r="A11" s="19" t="s">
        <v>4</v>
      </c>
      <c r="B11" s="10">
        <v>1</v>
      </c>
      <c r="C11" s="3"/>
      <c r="D11" s="3"/>
      <c r="E11" s="35"/>
      <c r="F11" s="55">
        <v>9</v>
      </c>
      <c r="G11" s="57">
        <f t="shared" si="0"/>
        <v>0</v>
      </c>
      <c r="H11" s="57">
        <f>H10+($D$15*11)+$D$16+$D$19+(D21*D23)+(D22*D23)</f>
        <v>480</v>
      </c>
      <c r="I11" s="32"/>
      <c r="J11" s="6"/>
      <c r="K11" s="6"/>
      <c r="L11" s="7"/>
    </row>
    <row r="12" spans="1:12" ht="16" thickBot="1" x14ac:dyDescent="0.25">
      <c r="A12" s="37"/>
      <c r="B12" s="3"/>
      <c r="C12" s="3"/>
      <c r="D12" s="3"/>
      <c r="E12" s="35"/>
      <c r="F12" s="55">
        <v>10</v>
      </c>
      <c r="G12" s="57">
        <f t="shared" si="0"/>
        <v>0</v>
      </c>
      <c r="H12" s="57">
        <f>H11+($D$15*11)+$D$16+$D$19+(D21*D23)+(D22*D23)</f>
        <v>525</v>
      </c>
      <c r="I12" s="32"/>
      <c r="J12" s="6"/>
      <c r="K12" s="6"/>
      <c r="L12" s="7"/>
    </row>
    <row r="13" spans="1:12" x14ac:dyDescent="0.2">
      <c r="A13" s="65" t="s">
        <v>21</v>
      </c>
      <c r="B13" s="66"/>
      <c r="C13" s="65" t="s">
        <v>20</v>
      </c>
      <c r="D13" s="66"/>
      <c r="E13" s="35"/>
      <c r="F13" s="55">
        <v>11</v>
      </c>
      <c r="G13" s="57">
        <f t="shared" si="0"/>
        <v>0</v>
      </c>
      <c r="H13" s="57">
        <f>H12+($D$15*11)+$D$16+$D$19+(D21*D23)+(D22*D23)</f>
        <v>570</v>
      </c>
      <c r="I13" s="32"/>
      <c r="J13" s="6"/>
      <c r="K13" s="6"/>
      <c r="L13" s="7"/>
    </row>
    <row r="14" spans="1:12" x14ac:dyDescent="0.2">
      <c r="A14" s="11" t="s">
        <v>6</v>
      </c>
      <c r="B14" s="54"/>
      <c r="C14" s="11" t="s">
        <v>5</v>
      </c>
      <c r="D14" s="42">
        <v>60</v>
      </c>
      <c r="E14" s="35"/>
      <c r="F14" s="55">
        <v>12</v>
      </c>
      <c r="G14" s="57">
        <f t="shared" si="0"/>
        <v>0</v>
      </c>
      <c r="H14" s="57">
        <f>H13+($D$15*11)+$D$18+$D$19+(D21*D23)+(D22*D23)</f>
        <v>643</v>
      </c>
      <c r="I14" s="32"/>
      <c r="J14" s="6"/>
      <c r="K14" s="6"/>
      <c r="L14" s="7"/>
    </row>
    <row r="15" spans="1:12" x14ac:dyDescent="0.2">
      <c r="A15" s="11"/>
      <c r="B15" s="20"/>
      <c r="C15" s="12" t="s">
        <v>8</v>
      </c>
      <c r="D15" s="43">
        <v>2</v>
      </c>
      <c r="E15" s="35"/>
      <c r="H15" s="55"/>
      <c r="I15" s="32"/>
      <c r="J15" s="6"/>
      <c r="K15" s="6"/>
      <c r="L15" s="7"/>
    </row>
    <row r="16" spans="1:12" x14ac:dyDescent="0.2">
      <c r="A16" s="9"/>
      <c r="B16" s="21"/>
      <c r="C16" s="8" t="s">
        <v>0</v>
      </c>
      <c r="D16" s="15">
        <v>12</v>
      </c>
      <c r="E16" s="35"/>
      <c r="H16" s="55"/>
      <c r="I16" s="32"/>
      <c r="J16" s="6"/>
      <c r="K16" s="6"/>
      <c r="L16" s="7"/>
    </row>
    <row r="17" spans="1:12" x14ac:dyDescent="0.2">
      <c r="A17" s="2"/>
      <c r="B17" s="4"/>
      <c r="C17" s="5" t="s">
        <v>1</v>
      </c>
      <c r="D17" s="15">
        <v>50</v>
      </c>
      <c r="E17" s="35"/>
      <c r="H17" s="55"/>
      <c r="I17" s="32"/>
      <c r="J17" s="6"/>
      <c r="K17" s="6"/>
      <c r="L17" s="7"/>
    </row>
    <row r="18" spans="1:12" x14ac:dyDescent="0.2">
      <c r="A18" s="2"/>
      <c r="B18" s="4"/>
      <c r="C18" s="8" t="s">
        <v>2</v>
      </c>
      <c r="D18" s="15">
        <v>40</v>
      </c>
      <c r="E18" s="35"/>
      <c r="H18" s="55"/>
      <c r="I18" s="32"/>
      <c r="J18" s="6"/>
      <c r="K18" s="6"/>
      <c r="L18" s="7"/>
    </row>
    <row r="19" spans="1:12" x14ac:dyDescent="0.2">
      <c r="A19" s="2"/>
      <c r="B19" s="4"/>
      <c r="C19" s="8" t="s">
        <v>3</v>
      </c>
      <c r="D19" s="15">
        <v>0</v>
      </c>
      <c r="E19" s="35"/>
      <c r="H19" s="55"/>
      <c r="I19" s="32"/>
      <c r="J19" s="6"/>
      <c r="K19" s="6"/>
      <c r="L19" s="7"/>
    </row>
    <row r="20" spans="1:12" ht="16" thickBot="1" x14ac:dyDescent="0.25">
      <c r="A20" s="39"/>
      <c r="B20" s="40"/>
      <c r="C20" s="41"/>
      <c r="D20" s="50"/>
      <c r="E20" s="35"/>
      <c r="H20" s="55"/>
      <c r="I20" s="32"/>
      <c r="J20" s="6"/>
      <c r="K20" s="6"/>
      <c r="L20" s="7"/>
    </row>
    <row r="21" spans="1:12" s="36" customFormat="1" ht="16" thickTop="1" x14ac:dyDescent="0.2">
      <c r="A21" s="2"/>
      <c r="B21" s="4"/>
      <c r="C21" s="46" t="s">
        <v>23</v>
      </c>
      <c r="D21" s="47">
        <v>1</v>
      </c>
      <c r="E21" s="35"/>
      <c r="F21" s="61"/>
      <c r="G21" s="61"/>
      <c r="H21" s="62"/>
      <c r="I21" s="35"/>
      <c r="J21" s="3"/>
      <c r="K21" s="3"/>
      <c r="L21" s="4"/>
    </row>
    <row r="22" spans="1:12" x14ac:dyDescent="0.2">
      <c r="A22" s="2"/>
      <c r="B22" s="4"/>
      <c r="C22" s="13" t="s">
        <v>19</v>
      </c>
      <c r="D22" s="14">
        <v>10</v>
      </c>
      <c r="E22" s="35"/>
      <c r="H22" s="55"/>
      <c r="I22" s="32"/>
      <c r="J22" s="6"/>
      <c r="K22" s="6"/>
      <c r="L22" s="7"/>
    </row>
    <row r="23" spans="1:12" x14ac:dyDescent="0.2">
      <c r="A23" s="2"/>
      <c r="B23" s="4"/>
      <c r="C23" s="48" t="s">
        <v>24</v>
      </c>
      <c r="D23" s="49">
        <v>1</v>
      </c>
      <c r="E23" s="35"/>
      <c r="H23" s="55"/>
      <c r="I23" s="32"/>
      <c r="J23" s="6"/>
      <c r="K23" s="6"/>
      <c r="L23" s="6"/>
    </row>
    <row r="24" spans="1:12" x14ac:dyDescent="0.2">
      <c r="A24" s="2"/>
      <c r="B24" s="4"/>
      <c r="C24" s="48"/>
      <c r="D24" s="51"/>
      <c r="E24" s="35"/>
      <c r="H24" s="55"/>
      <c r="I24" s="32"/>
      <c r="J24" s="6"/>
      <c r="K24" s="6"/>
      <c r="L24" s="6"/>
    </row>
    <row r="25" spans="1:12" x14ac:dyDescent="0.2">
      <c r="A25" s="38" t="s">
        <v>12</v>
      </c>
      <c r="B25" s="45">
        <f>B14*B11</f>
        <v>0</v>
      </c>
      <c r="C25" s="38" t="s">
        <v>12</v>
      </c>
      <c r="D25" s="44">
        <f>(H14*B11)+(D21*D23*12)+(D22*D23*12)</f>
        <v>775</v>
      </c>
      <c r="E25" s="35"/>
    </row>
    <row r="26" spans="1:12" x14ac:dyDescent="0.2">
      <c r="A26" s="5"/>
      <c r="B26" s="7"/>
      <c r="C26" s="5"/>
      <c r="D26" s="7"/>
    </row>
    <row r="27" spans="1:12" ht="16" thickBot="1" x14ac:dyDescent="0.25">
      <c r="A27" s="5"/>
      <c r="B27" s="7"/>
      <c r="C27" s="22" t="s">
        <v>7</v>
      </c>
      <c r="D27" s="23">
        <f>D25-B25</f>
        <v>775</v>
      </c>
    </row>
    <row r="28" spans="1:12" ht="16" thickTop="1" x14ac:dyDescent="0.2">
      <c r="A28" s="5"/>
      <c r="B28" s="7"/>
      <c r="C28" s="5"/>
      <c r="D28" s="7"/>
    </row>
    <row r="29" spans="1:12" ht="16" thickBot="1" x14ac:dyDescent="0.25">
      <c r="A29" s="24"/>
      <c r="B29" s="25"/>
      <c r="C29" s="52" t="s">
        <v>9</v>
      </c>
      <c r="D29" s="53">
        <f>D27/B11</f>
        <v>775</v>
      </c>
    </row>
    <row r="30" spans="1:12" x14ac:dyDescent="0.2">
      <c r="A30" s="6"/>
      <c r="B30" s="6"/>
      <c r="C30" s="6"/>
      <c r="D30" s="6"/>
    </row>
  </sheetData>
  <sheetProtection algorithmName="SHA-512" hashValue="adGtKYIhg/FrSRUjLu8AMfmGS5U4ftF5wY5wvgikpXFicp5WNe6gAzCQEpCB7EGVrGX67oq0hp4R/c5GMeWh9g==" saltValue="esuXjfTaV7MPyLrLYm0jdQ==" spinCount="100000" sheet="1" selectLockedCells="1"/>
  <mergeCells count="4">
    <mergeCell ref="A3:D3"/>
    <mergeCell ref="A4:D4"/>
    <mergeCell ref="C13:D13"/>
    <mergeCell ref="A13:B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zoomScale="90" zoomScaleNormal="90" workbookViewId="0">
      <selection activeCell="B11" sqref="B11"/>
    </sheetView>
  </sheetViews>
  <sheetFormatPr baseColWidth="10" defaultColWidth="23" defaultRowHeight="15" x14ac:dyDescent="0.2"/>
  <cols>
    <col min="1" max="1" width="28.83203125" style="1" customWidth="1"/>
    <col min="2" max="2" width="17.1640625" style="1" customWidth="1"/>
    <col min="3" max="3" width="28.83203125" style="1" customWidth="1"/>
    <col min="4" max="4" width="19" style="1" customWidth="1"/>
    <col min="5" max="5" width="2.1640625" style="32" customWidth="1"/>
    <col min="6" max="6" width="5.6640625" style="60" customWidth="1"/>
    <col min="7" max="8" width="23" style="60" customWidth="1"/>
    <col min="9" max="10" width="23" style="34"/>
    <col min="11" max="16384" width="23" style="1"/>
  </cols>
  <sheetData>
    <row r="1" spans="1:11" s="6" customFormat="1" ht="32.25" customHeight="1" x14ac:dyDescent="0.2">
      <c r="A1" s="3"/>
      <c r="B1" s="3"/>
      <c r="C1" s="3"/>
      <c r="D1" s="3"/>
      <c r="E1" s="35"/>
      <c r="F1" s="55"/>
      <c r="G1" s="55"/>
      <c r="H1" s="55"/>
      <c r="I1" s="32"/>
      <c r="J1" s="32"/>
    </row>
    <row r="2" spans="1:11" s="6" customFormat="1" x14ac:dyDescent="0.2">
      <c r="A2" s="3"/>
      <c r="B2" s="3"/>
      <c r="C2" s="3"/>
      <c r="D2" s="3"/>
      <c r="E2" s="35"/>
      <c r="F2" s="56" t="s">
        <v>13</v>
      </c>
      <c r="G2" s="56" t="s">
        <v>10</v>
      </c>
      <c r="H2" s="56" t="s">
        <v>11</v>
      </c>
      <c r="I2" s="32"/>
      <c r="J2" s="32"/>
    </row>
    <row r="3" spans="1:11" s="6" customFormat="1" ht="20" x14ac:dyDescent="0.2">
      <c r="A3" s="63" t="s">
        <v>14</v>
      </c>
      <c r="B3" s="63"/>
      <c r="C3" s="63"/>
      <c r="D3" s="63"/>
      <c r="E3" s="35"/>
      <c r="F3" s="55">
        <v>1</v>
      </c>
      <c r="G3" s="57">
        <v>156</v>
      </c>
      <c r="H3" s="57">
        <f>D14+(D15*11)</f>
        <v>108</v>
      </c>
      <c r="I3" s="32"/>
      <c r="J3" s="32"/>
    </row>
    <row r="4" spans="1:11" s="6" customFormat="1" ht="16" x14ac:dyDescent="0.2">
      <c r="A4" s="64" t="s">
        <v>17</v>
      </c>
      <c r="B4" s="64"/>
      <c r="C4" s="64"/>
      <c r="D4" s="64"/>
      <c r="E4" s="35"/>
      <c r="F4" s="55">
        <v>2</v>
      </c>
      <c r="G4" s="57">
        <f t="shared" ref="G4:G14" si="0">G3</f>
        <v>156</v>
      </c>
      <c r="H4" s="57">
        <f>H3+($D$15*11)+$D$16+$D$19+(D21*D23)+(D22*D23)</f>
        <v>218</v>
      </c>
      <c r="I4" s="32"/>
      <c r="J4" s="32"/>
    </row>
    <row r="5" spans="1:11" s="27" customFormat="1" ht="16" x14ac:dyDescent="0.2">
      <c r="A5" s="30"/>
      <c r="B5" s="30"/>
      <c r="C5" s="30"/>
      <c r="D5" s="30"/>
      <c r="E5" s="35"/>
      <c r="F5" s="58">
        <v>3</v>
      </c>
      <c r="G5" s="59">
        <f t="shared" si="0"/>
        <v>156</v>
      </c>
      <c r="H5" s="59">
        <f>H4+($D$15*11)+$D$16+$D$19+(D21*D23)+(D22*D23)</f>
        <v>328</v>
      </c>
      <c r="I5" s="33"/>
      <c r="J5" s="33"/>
    </row>
    <row r="6" spans="1:11" s="27" customFormat="1" ht="14" x14ac:dyDescent="0.15">
      <c r="A6" s="17" t="s">
        <v>15</v>
      </c>
      <c r="B6" s="26"/>
      <c r="C6" s="26"/>
      <c r="D6" s="26"/>
      <c r="E6" s="17"/>
      <c r="F6" s="58">
        <v>4</v>
      </c>
      <c r="G6" s="59">
        <f>G5</f>
        <v>156</v>
      </c>
      <c r="H6" s="59">
        <f>H5+($D$15*11)+$D$16+$D$19+(D21*D23)+(D22*D23)</f>
        <v>438</v>
      </c>
      <c r="I6" s="33"/>
      <c r="J6" s="33"/>
    </row>
    <row r="7" spans="1:11" s="29" customFormat="1" ht="14" x14ac:dyDescent="0.15">
      <c r="A7" s="17" t="s">
        <v>22</v>
      </c>
      <c r="B7" s="26"/>
      <c r="C7" s="26"/>
      <c r="D7" s="26"/>
      <c r="E7" s="17"/>
      <c r="F7" s="58">
        <v>5</v>
      </c>
      <c r="G7" s="59">
        <f>G6</f>
        <v>156</v>
      </c>
      <c r="H7" s="59">
        <f>H6+($D$15*11)+$D$16+$D$19+(D21*D23)+(D22*D23)</f>
        <v>548</v>
      </c>
      <c r="I7" s="33"/>
      <c r="J7" s="33"/>
      <c r="K7" s="27"/>
    </row>
    <row r="8" spans="1:11" s="29" customFormat="1" ht="14" x14ac:dyDescent="0.15">
      <c r="A8" s="17" t="s">
        <v>25</v>
      </c>
      <c r="B8" s="26"/>
      <c r="C8" s="26"/>
      <c r="D8" s="26"/>
      <c r="E8" s="17"/>
      <c r="F8" s="58">
        <v>6</v>
      </c>
      <c r="G8" s="59">
        <f>G7</f>
        <v>156</v>
      </c>
      <c r="H8" s="59">
        <f>H7+($D$15*11)+$D$17+$D$19+(D21*D23)+(D22*D23)</f>
        <v>706</v>
      </c>
      <c r="I8" s="33"/>
      <c r="J8" s="33"/>
      <c r="K8" s="27"/>
    </row>
    <row r="9" spans="1:11" x14ac:dyDescent="0.2">
      <c r="A9" s="17" t="s">
        <v>16</v>
      </c>
      <c r="B9" s="26"/>
      <c r="C9" s="26"/>
      <c r="D9" s="26"/>
      <c r="E9" s="17"/>
      <c r="F9" s="55">
        <v>7</v>
      </c>
      <c r="G9" s="57">
        <f>G8</f>
        <v>156</v>
      </c>
      <c r="H9" s="57">
        <f>H8+($D$15*11)+$D$16+$D$19+(D21*D23)+(D22*D23)</f>
        <v>816</v>
      </c>
      <c r="I9" s="32"/>
      <c r="J9" s="32"/>
      <c r="K9" s="6"/>
    </row>
    <row r="10" spans="1:11" ht="16" thickBot="1" x14ac:dyDescent="0.25">
      <c r="B10" s="3"/>
      <c r="C10" s="3"/>
      <c r="D10" s="3"/>
      <c r="E10" s="35"/>
      <c r="F10" s="55">
        <v>8</v>
      </c>
      <c r="G10" s="57">
        <f t="shared" si="0"/>
        <v>156</v>
      </c>
      <c r="H10" s="57">
        <f>H9+($D$15*11)+$D$16+$D$19+(D21*D23)+(D22*D23)</f>
        <v>926</v>
      </c>
      <c r="I10" s="32"/>
      <c r="J10" s="32"/>
      <c r="K10" s="6"/>
    </row>
    <row r="11" spans="1:11" ht="17" thickBot="1" x14ac:dyDescent="0.25">
      <c r="A11" s="19" t="s">
        <v>4</v>
      </c>
      <c r="B11" s="10">
        <v>100</v>
      </c>
      <c r="C11" s="3"/>
      <c r="D11" s="3"/>
      <c r="E11" s="35"/>
      <c r="F11" s="55">
        <v>9</v>
      </c>
      <c r="G11" s="57">
        <f t="shared" si="0"/>
        <v>156</v>
      </c>
      <c r="H11" s="57">
        <f>H10+($D$15*11)+$D$16+$D$19+(D21*D23)+(D22*D23)</f>
        <v>1036</v>
      </c>
      <c r="I11" s="32"/>
      <c r="J11" s="32"/>
      <c r="K11" s="6"/>
    </row>
    <row r="12" spans="1:11" ht="16" thickBot="1" x14ac:dyDescent="0.25">
      <c r="A12" s="18"/>
      <c r="B12" s="3"/>
      <c r="C12" s="3"/>
      <c r="D12" s="3"/>
      <c r="E12" s="35"/>
      <c r="F12" s="55">
        <v>10</v>
      </c>
      <c r="G12" s="57">
        <f t="shared" si="0"/>
        <v>156</v>
      </c>
      <c r="H12" s="57">
        <f>H11+($D$15*11)+$D$16+$D$19+(D21*D23)+(D22*D23)</f>
        <v>1146</v>
      </c>
      <c r="I12" s="32"/>
      <c r="J12" s="32"/>
      <c r="K12" s="6"/>
    </row>
    <row r="13" spans="1:11" x14ac:dyDescent="0.2">
      <c r="A13" s="65" t="s">
        <v>21</v>
      </c>
      <c r="B13" s="66"/>
      <c r="C13" s="65" t="s">
        <v>20</v>
      </c>
      <c r="D13" s="66"/>
      <c r="E13" s="35"/>
      <c r="F13" s="55">
        <v>11</v>
      </c>
      <c r="G13" s="57">
        <f t="shared" si="0"/>
        <v>156</v>
      </c>
      <c r="H13" s="57">
        <f>H12+($D$15*11)+$D$16+$D$19+(D21*D23)+(D22*D23)</f>
        <v>1256</v>
      </c>
      <c r="I13" s="32"/>
      <c r="J13" s="32"/>
      <c r="K13" s="6"/>
    </row>
    <row r="14" spans="1:11" x14ac:dyDescent="0.2">
      <c r="A14" s="11" t="s">
        <v>6</v>
      </c>
      <c r="B14" s="54">
        <v>179.99</v>
      </c>
      <c r="C14" s="11" t="s">
        <v>5</v>
      </c>
      <c r="D14" s="42">
        <v>75</v>
      </c>
      <c r="E14" s="35"/>
      <c r="F14" s="55">
        <v>12</v>
      </c>
      <c r="G14" s="57">
        <f t="shared" si="0"/>
        <v>156</v>
      </c>
      <c r="H14" s="57">
        <f>H13+($D$15*11)+$D$18+$D$19+(D21*D23)+(D22*D23)</f>
        <v>1429</v>
      </c>
      <c r="I14" s="32"/>
      <c r="J14" s="32"/>
      <c r="K14" s="6"/>
    </row>
    <row r="15" spans="1:11" x14ac:dyDescent="0.2">
      <c r="A15" s="11"/>
      <c r="B15" s="20"/>
      <c r="C15" s="12" t="s">
        <v>8</v>
      </c>
      <c r="D15" s="43">
        <v>3</v>
      </c>
      <c r="E15" s="35"/>
      <c r="H15" s="55"/>
      <c r="I15" s="32"/>
      <c r="J15" s="32"/>
      <c r="K15" s="6"/>
    </row>
    <row r="16" spans="1:11" x14ac:dyDescent="0.2">
      <c r="A16" s="9"/>
      <c r="B16" s="21"/>
      <c r="C16" s="8" t="s">
        <v>0</v>
      </c>
      <c r="D16" s="15">
        <v>12</v>
      </c>
      <c r="E16" s="35"/>
      <c r="H16" s="55"/>
      <c r="I16" s="32"/>
      <c r="J16" s="32"/>
      <c r="K16" s="6"/>
    </row>
    <row r="17" spans="1:11" x14ac:dyDescent="0.2">
      <c r="A17" s="2"/>
      <c r="B17" s="4"/>
      <c r="C17" s="5" t="s">
        <v>1</v>
      </c>
      <c r="D17" s="15">
        <v>60</v>
      </c>
      <c r="E17" s="35"/>
      <c r="H17" s="55"/>
      <c r="I17" s="32"/>
      <c r="J17" s="32"/>
      <c r="K17" s="6"/>
    </row>
    <row r="18" spans="1:11" x14ac:dyDescent="0.2">
      <c r="A18" s="2"/>
      <c r="B18" s="4"/>
      <c r="C18" s="8" t="s">
        <v>2</v>
      </c>
      <c r="D18" s="15">
        <v>75</v>
      </c>
      <c r="E18" s="35"/>
      <c r="H18" s="55"/>
      <c r="I18" s="32"/>
      <c r="J18" s="32"/>
      <c r="K18" s="6"/>
    </row>
    <row r="19" spans="1:11" x14ac:dyDescent="0.2">
      <c r="A19" s="2"/>
      <c r="B19" s="4"/>
      <c r="C19" s="8" t="s">
        <v>3</v>
      </c>
      <c r="D19" s="15">
        <v>5</v>
      </c>
      <c r="E19" s="35"/>
      <c r="H19" s="55"/>
      <c r="I19" s="32"/>
      <c r="J19" s="32"/>
      <c r="K19" s="6"/>
    </row>
    <row r="20" spans="1:11" ht="16" thickBot="1" x14ac:dyDescent="0.25">
      <c r="A20" s="39"/>
      <c r="B20" s="40"/>
      <c r="C20" s="41"/>
      <c r="D20" s="50"/>
      <c r="E20" s="35"/>
      <c r="H20" s="55"/>
      <c r="I20" s="32"/>
      <c r="J20" s="32"/>
      <c r="K20" s="6"/>
    </row>
    <row r="21" spans="1:11" ht="16" thickTop="1" x14ac:dyDescent="0.2">
      <c r="A21" s="2"/>
      <c r="B21" s="4"/>
      <c r="C21" s="46" t="s">
        <v>23</v>
      </c>
      <c r="D21" s="47">
        <v>10</v>
      </c>
      <c r="E21" s="35"/>
      <c r="H21" s="55"/>
      <c r="I21" s="32"/>
      <c r="J21" s="32"/>
      <c r="K21" s="6"/>
    </row>
    <row r="22" spans="1:11" x14ac:dyDescent="0.2">
      <c r="A22" s="2"/>
      <c r="B22" s="4"/>
      <c r="C22" s="13" t="s">
        <v>19</v>
      </c>
      <c r="D22" s="14">
        <v>50</v>
      </c>
      <c r="E22" s="35"/>
      <c r="H22" s="55"/>
      <c r="I22" s="32"/>
      <c r="J22" s="32"/>
      <c r="K22" s="6"/>
    </row>
    <row r="23" spans="1:11" x14ac:dyDescent="0.2">
      <c r="A23" s="2"/>
      <c r="B23" s="4"/>
      <c r="C23" s="48" t="s">
        <v>24</v>
      </c>
      <c r="D23" s="49">
        <v>1</v>
      </c>
      <c r="E23" s="35"/>
    </row>
    <row r="24" spans="1:11" x14ac:dyDescent="0.2">
      <c r="A24" s="2"/>
      <c r="B24" s="4"/>
      <c r="C24" s="48"/>
      <c r="D24" s="51"/>
      <c r="E24" s="35"/>
    </row>
    <row r="25" spans="1:11" x14ac:dyDescent="0.2">
      <c r="A25" s="38" t="s">
        <v>12</v>
      </c>
      <c r="B25" s="45">
        <f>B14*B11</f>
        <v>17999</v>
      </c>
      <c r="C25" s="38" t="s">
        <v>12</v>
      </c>
      <c r="D25" s="45">
        <f>(H14*B11)+(D21*D23*12)+(D22*D23*12)</f>
        <v>143620</v>
      </c>
    </row>
    <row r="26" spans="1:11" x14ac:dyDescent="0.2">
      <c r="A26" s="5"/>
      <c r="B26" s="7"/>
      <c r="C26" s="5"/>
      <c r="D26" s="7"/>
    </row>
    <row r="27" spans="1:11" ht="16" thickBot="1" x14ac:dyDescent="0.25">
      <c r="A27" s="5"/>
      <c r="B27" s="7"/>
      <c r="C27" s="22" t="s">
        <v>7</v>
      </c>
      <c r="D27" s="23">
        <f>D25-B25</f>
        <v>125621</v>
      </c>
    </row>
    <row r="28" spans="1:11" ht="16" thickTop="1" x14ac:dyDescent="0.2">
      <c r="A28" s="5"/>
      <c r="B28" s="7"/>
      <c r="C28" s="5"/>
      <c r="D28" s="7"/>
    </row>
    <row r="29" spans="1:11" ht="16" thickBot="1" x14ac:dyDescent="0.25">
      <c r="A29" s="24"/>
      <c r="B29" s="25"/>
      <c r="C29" s="52" t="s">
        <v>9</v>
      </c>
      <c r="D29" s="53">
        <f>D27/B11</f>
        <v>1256.21</v>
      </c>
    </row>
  </sheetData>
  <sheetProtection selectLockedCells="1"/>
  <mergeCells count="4">
    <mergeCell ref="A3:D3"/>
    <mergeCell ref="A4:D4"/>
    <mergeCell ref="A13:B13"/>
    <mergeCell ref="C13:D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5-pound ABC</vt:lpstr>
      <vt:lpstr>5-pound BC</vt:lpstr>
      <vt:lpstr>Chart1</vt:lpstr>
      <vt:lpstr>'5-pound ABC'!Print_Area</vt:lpstr>
      <vt:lpstr>'5-pound BC'!Print_Area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O'Mara</dc:creator>
  <cp:lastModifiedBy>Microsoft Office User</cp:lastModifiedBy>
  <cp:lastPrinted>2019-04-22T13:36:35Z</cp:lastPrinted>
  <dcterms:created xsi:type="dcterms:W3CDTF">2019-01-29T20:42:16Z</dcterms:created>
  <dcterms:modified xsi:type="dcterms:W3CDTF">2020-07-07T21:10:03Z</dcterms:modified>
</cp:coreProperties>
</file>